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5" windowWidth="12405" windowHeight="11520" activeTab="1"/>
  </bookViews>
  <sheets>
    <sheet name="grouper" sheetId="1" r:id="rId1"/>
    <sheet name="grouperans" sheetId="6" r:id="rId2"/>
    <sheet name="snook" sheetId="2" r:id="rId3"/>
    <sheet name="snookans" sheetId="4" r:id="rId4"/>
    <sheet name="butterfly" sheetId="3" r:id="rId5"/>
    <sheet name="butterflyans" sheetId="5" r:id="rId6"/>
  </sheets>
  <calcPr calcId="145621" concurrentCalc="0"/>
</workbook>
</file>

<file path=xl/calcChain.xml><?xml version="1.0" encoding="utf-8"?>
<calcChain xmlns="http://schemas.openxmlformats.org/spreadsheetml/2006/main">
  <c r="U15" i="6" l="1"/>
  <c r="Q14" i="5"/>
  <c r="P14" i="6"/>
  <c r="V9" i="4"/>
  <c r="F12" i="6"/>
  <c r="D18" i="6"/>
  <c r="F15" i="6"/>
  <c r="F19" i="6"/>
  <c r="F3" i="6"/>
  <c r="D9" i="6"/>
  <c r="F6" i="6"/>
  <c r="F10" i="6"/>
  <c r="F20" i="6"/>
  <c r="E15" i="6"/>
  <c r="F22" i="6"/>
  <c r="F23" i="6"/>
  <c r="F17" i="6"/>
  <c r="F8" i="6"/>
  <c r="D18" i="5"/>
  <c r="F17" i="5"/>
  <c r="F15" i="5"/>
  <c r="D9" i="5"/>
  <c r="F8" i="5"/>
  <c r="F6" i="5"/>
  <c r="F17" i="4"/>
  <c r="F15" i="4"/>
  <c r="E15" i="5"/>
  <c r="E15" i="4"/>
  <c r="D18" i="4"/>
  <c r="F12" i="4"/>
  <c r="D9" i="4"/>
  <c r="F6" i="4"/>
  <c r="F12" i="5"/>
  <c r="F3" i="5"/>
  <c r="F3" i="4"/>
  <c r="F10" i="4"/>
  <c r="F19" i="4"/>
  <c r="F20" i="4"/>
  <c r="F22" i="4"/>
  <c r="F23" i="4"/>
  <c r="F8" i="4"/>
  <c r="F22" i="5"/>
  <c r="F10" i="5"/>
  <c r="F19" i="5"/>
  <c r="F20" i="5"/>
  <c r="F23" i="5"/>
</calcChain>
</file>

<file path=xl/sharedStrings.xml><?xml version="1.0" encoding="utf-8"?>
<sst xmlns="http://schemas.openxmlformats.org/spreadsheetml/2006/main" count="324" uniqueCount="33">
  <si>
    <t>Time 0</t>
  </si>
  <si>
    <t>Cone A</t>
  </si>
  <si>
    <t>Volume (mm^3)</t>
  </si>
  <si>
    <t>Cone B</t>
  </si>
  <si>
    <t>a</t>
  </si>
  <si>
    <t>b</t>
  </si>
  <si>
    <t>d</t>
  </si>
  <si>
    <t>e</t>
  </si>
  <si>
    <t>f</t>
  </si>
  <si>
    <t>c</t>
  </si>
  <si>
    <t>Length (mm)</t>
  </si>
  <si>
    <t>Time 1</t>
  </si>
  <si>
    <t>Area (mm^2)</t>
  </si>
  <si>
    <t>Volume change during feeding event (mm^3)</t>
  </si>
  <si>
    <t>Velocity of water flow into mouth (mm/sec)</t>
  </si>
  <si>
    <t>w</t>
  </si>
  <si>
    <t>x</t>
  </si>
  <si>
    <t>y</t>
  </si>
  <si>
    <t>z</t>
  </si>
  <si>
    <t>zy</t>
  </si>
  <si>
    <t>x-z</t>
  </si>
  <si>
    <t>fe</t>
  </si>
  <si>
    <t>d-f</t>
  </si>
  <si>
    <t>Snook Suction Feeding</t>
  </si>
  <si>
    <t>Goliath Grouper Suction Feeding</t>
  </si>
  <si>
    <t>Longnose Butterfly Fish Suction Feeding</t>
  </si>
  <si>
    <t>N/A</t>
  </si>
  <si>
    <t>cd</t>
  </si>
  <si>
    <t>a-d</t>
  </si>
  <si>
    <t>Volume of feeding mechanism before exansion (t0)</t>
  </si>
  <si>
    <t>Volume of feeding mechanism at maximum expansion (t1)</t>
  </si>
  <si>
    <t>Area of mouth at maximum expansion (t1) (mm^2)</t>
  </si>
  <si>
    <t>Duration of feeding event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</si>
</sst>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i/>
      <sz val="16"/>
      <color theme="0"/>
      <name val="Lucida Sans Unicode"/>
      <family val="2"/>
    </font>
    <font>
      <b/>
      <sz val="16"/>
      <color theme="1"/>
      <name val="Lucida Sans Unicode"/>
      <family val="2"/>
    </font>
    <font>
      <sz val="16"/>
      <color theme="1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zoomScale="50" zoomScaleNormal="50" workbookViewId="0">
      <selection activeCell="I18" sqref="I18"/>
    </sheetView>
  </sheetViews>
  <sheetFormatPr defaultRowHeight="15" x14ac:dyDescent="0.25"/>
  <cols>
    <col min="2" max="2" width="12.140625" bestFit="1" customWidth="1"/>
    <col min="3" max="6" width="30.7109375" customWidth="1"/>
  </cols>
  <sheetData>
    <row r="1" spans="2:14" ht="30" customHeight="1" x14ac:dyDescent="0.25">
      <c r="B1" s="11" t="s">
        <v>24</v>
      </c>
      <c r="C1" s="11"/>
      <c r="D1" s="11"/>
      <c r="E1" s="11"/>
      <c r="F1" s="11"/>
    </row>
    <row r="2" spans="2:14" ht="30" customHeight="1" x14ac:dyDescent="0.25">
      <c r="B2" s="13" t="s">
        <v>0</v>
      </c>
      <c r="C2" s="4" t="s">
        <v>1</v>
      </c>
      <c r="D2" s="4" t="s">
        <v>10</v>
      </c>
      <c r="E2" s="4" t="s">
        <v>12</v>
      </c>
      <c r="F2" s="3" t="s">
        <v>2</v>
      </c>
    </row>
    <row r="3" spans="2:14" ht="30" customHeight="1" x14ac:dyDescent="0.25">
      <c r="B3" s="13"/>
      <c r="C3" s="2" t="s">
        <v>4</v>
      </c>
      <c r="D3" s="10">
        <v>34.9</v>
      </c>
      <c r="E3" s="18" t="s">
        <v>26</v>
      </c>
      <c r="F3" s="12"/>
    </row>
    <row r="4" spans="2:14" ht="30" customHeight="1" x14ac:dyDescent="0.25">
      <c r="B4" s="13"/>
      <c r="C4" s="2" t="s">
        <v>5</v>
      </c>
      <c r="D4" s="10">
        <v>153.6</v>
      </c>
      <c r="E4" s="18"/>
      <c r="F4" s="12"/>
      <c r="I4" t="s">
        <v>15</v>
      </c>
      <c r="J4" t="s">
        <v>9</v>
      </c>
      <c r="M4" t="s">
        <v>15</v>
      </c>
      <c r="N4" t="s">
        <v>7</v>
      </c>
    </row>
    <row r="5" spans="2:14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  <c r="I5" t="s">
        <v>16</v>
      </c>
      <c r="J5" t="s">
        <v>6</v>
      </c>
      <c r="M5" t="s">
        <v>16</v>
      </c>
      <c r="N5" t="s">
        <v>4</v>
      </c>
    </row>
    <row r="6" spans="2:14" ht="30" customHeight="1" x14ac:dyDescent="0.25">
      <c r="B6" s="13"/>
      <c r="C6" s="2" t="s">
        <v>4</v>
      </c>
      <c r="D6" s="10">
        <v>34.9</v>
      </c>
      <c r="E6" s="13" t="s">
        <v>26</v>
      </c>
      <c r="F6" s="12"/>
      <c r="I6" t="s">
        <v>17</v>
      </c>
      <c r="J6" t="s">
        <v>7</v>
      </c>
      <c r="M6" t="s">
        <v>17</v>
      </c>
      <c r="N6" t="s">
        <v>9</v>
      </c>
    </row>
    <row r="7" spans="2:14" ht="30" customHeight="1" x14ac:dyDescent="0.25">
      <c r="B7" s="13"/>
      <c r="C7" s="2" t="s">
        <v>9</v>
      </c>
      <c r="D7" s="10">
        <v>54.3</v>
      </c>
      <c r="E7" s="13"/>
      <c r="F7" s="12"/>
      <c r="I7" t="s">
        <v>18</v>
      </c>
      <c r="J7" t="s">
        <v>8</v>
      </c>
      <c r="M7" t="s">
        <v>18</v>
      </c>
      <c r="N7" t="s">
        <v>6</v>
      </c>
    </row>
    <row r="8" spans="2:14" ht="30" customHeight="1" x14ac:dyDescent="0.25">
      <c r="B8" s="13"/>
      <c r="C8" s="2" t="s">
        <v>6</v>
      </c>
      <c r="D8" s="10">
        <v>6.4</v>
      </c>
      <c r="E8" s="13"/>
      <c r="F8" s="12"/>
    </row>
    <row r="9" spans="2:14" ht="30" customHeight="1" x14ac:dyDescent="0.25">
      <c r="B9" s="13"/>
      <c r="C9" s="2" t="s">
        <v>7</v>
      </c>
      <c r="D9" s="2"/>
      <c r="E9" s="13"/>
      <c r="F9" s="12"/>
      <c r="I9" t="s">
        <v>15</v>
      </c>
      <c r="J9" t="s">
        <v>19</v>
      </c>
      <c r="M9" t="s">
        <v>15</v>
      </c>
      <c r="N9" t="s">
        <v>19</v>
      </c>
    </row>
    <row r="10" spans="2:14" ht="30" customHeight="1" x14ac:dyDescent="0.25">
      <c r="B10" s="13"/>
      <c r="C10" s="11" t="s">
        <v>29</v>
      </c>
      <c r="D10" s="11"/>
      <c r="E10" s="11"/>
      <c r="F10" s="6"/>
      <c r="J10" t="s">
        <v>20</v>
      </c>
      <c r="N10" t="s">
        <v>20</v>
      </c>
    </row>
    <row r="11" spans="2:14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4" t="s">
        <v>2</v>
      </c>
    </row>
    <row r="12" spans="2:14" ht="30" customHeight="1" x14ac:dyDescent="0.25">
      <c r="B12" s="13"/>
      <c r="C12" s="2" t="s">
        <v>4</v>
      </c>
      <c r="D12" s="10">
        <v>39.5</v>
      </c>
      <c r="E12" s="13" t="s">
        <v>26</v>
      </c>
      <c r="F12" s="12"/>
      <c r="I12" t="s">
        <v>9</v>
      </c>
      <c r="J12" t="s">
        <v>21</v>
      </c>
      <c r="M12" t="s">
        <v>7</v>
      </c>
      <c r="N12" t="s">
        <v>27</v>
      </c>
    </row>
    <row r="13" spans="2:14" ht="30" customHeight="1" x14ac:dyDescent="0.25">
      <c r="B13" s="13"/>
      <c r="C13" s="2" t="s">
        <v>5</v>
      </c>
      <c r="D13" s="10">
        <v>161.30000000000001</v>
      </c>
      <c r="E13" s="13"/>
      <c r="F13" s="12"/>
      <c r="J13" t="s">
        <v>22</v>
      </c>
      <c r="N13" t="s">
        <v>28</v>
      </c>
    </row>
    <row r="14" spans="2:14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</row>
    <row r="15" spans="2:14" ht="30" customHeight="1" x14ac:dyDescent="0.25">
      <c r="B15" s="13"/>
      <c r="C15" s="2" t="s">
        <v>4</v>
      </c>
      <c r="D15" s="10">
        <v>39.5</v>
      </c>
      <c r="E15" s="12"/>
      <c r="F15" s="12"/>
    </row>
    <row r="16" spans="2:14" ht="30" customHeight="1" x14ac:dyDescent="0.25">
      <c r="B16" s="13"/>
      <c r="C16" s="2" t="s">
        <v>9</v>
      </c>
      <c r="D16" s="10">
        <v>56.4</v>
      </c>
      <c r="E16" s="12"/>
      <c r="F16" s="12"/>
    </row>
    <row r="17" spans="2:6" ht="30" customHeight="1" x14ac:dyDescent="0.25">
      <c r="B17" s="13"/>
      <c r="C17" s="2" t="s">
        <v>6</v>
      </c>
      <c r="D17" s="10">
        <v>32.6</v>
      </c>
      <c r="E17" s="12"/>
      <c r="F17" s="12"/>
    </row>
    <row r="18" spans="2:6" ht="30" customHeight="1" x14ac:dyDescent="0.25">
      <c r="B18" s="13"/>
      <c r="C18" s="2" t="s">
        <v>7</v>
      </c>
      <c r="D18" s="2"/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7"/>
    </row>
    <row r="20" spans="2:6" ht="30" customHeight="1" x14ac:dyDescent="0.25">
      <c r="B20" s="17" t="s">
        <v>13</v>
      </c>
      <c r="C20" s="17"/>
      <c r="D20" s="17"/>
      <c r="E20" s="17"/>
      <c r="F20" s="2"/>
    </row>
    <row r="21" spans="2:6" ht="30" customHeight="1" x14ac:dyDescent="0.25">
      <c r="B21" s="17" t="s">
        <v>32</v>
      </c>
      <c r="C21" s="17"/>
      <c r="D21" s="17"/>
      <c r="E21" s="17"/>
      <c r="F21" s="2">
        <v>0.13200000000000001</v>
      </c>
    </row>
    <row r="22" spans="2:6" ht="30" customHeight="1" x14ac:dyDescent="0.25">
      <c r="B22" s="17" t="s">
        <v>31</v>
      </c>
      <c r="C22" s="17"/>
      <c r="D22" s="17"/>
      <c r="E22" s="17"/>
      <c r="F22" s="2"/>
    </row>
    <row r="23" spans="2:6" ht="30" customHeight="1" x14ac:dyDescent="0.25">
      <c r="B23" s="17" t="s">
        <v>14</v>
      </c>
      <c r="C23" s="17"/>
      <c r="D23" s="17"/>
      <c r="E23" s="17"/>
      <c r="F23" s="2"/>
    </row>
    <row r="24" spans="2:6" ht="30" customHeight="1" x14ac:dyDescent="0.25"/>
  </sheetData>
  <mergeCells count="17">
    <mergeCell ref="B23:E23"/>
    <mergeCell ref="E3:E4"/>
    <mergeCell ref="E6:E9"/>
    <mergeCell ref="E12:E13"/>
    <mergeCell ref="E15:E18"/>
    <mergeCell ref="B20:E20"/>
    <mergeCell ref="B21:E21"/>
    <mergeCell ref="B22:E22"/>
    <mergeCell ref="B1:F1"/>
    <mergeCell ref="F3:F4"/>
    <mergeCell ref="F6:F9"/>
    <mergeCell ref="B2:B10"/>
    <mergeCell ref="B11:B19"/>
    <mergeCell ref="F12:F13"/>
    <mergeCell ref="F15:F18"/>
    <mergeCell ref="C19:E19"/>
    <mergeCell ref="C10:E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zoomScale="50" zoomScaleNormal="50" workbookViewId="0">
      <selection activeCell="D11" sqref="D11:D17"/>
    </sheetView>
  </sheetViews>
  <sheetFormatPr defaultRowHeight="15" x14ac:dyDescent="0.25"/>
  <cols>
    <col min="2" max="2" width="12.140625" bestFit="1" customWidth="1"/>
    <col min="3" max="3" width="30.7109375" customWidth="1"/>
    <col min="4" max="4" width="30.7109375" style="1" customWidth="1"/>
    <col min="5" max="5" width="30.7109375" customWidth="1"/>
    <col min="6" max="6" width="30.7109375" style="1" customWidth="1"/>
  </cols>
  <sheetData>
    <row r="1" spans="2:21" ht="30" customHeight="1" x14ac:dyDescent="0.25">
      <c r="B1" s="11" t="s">
        <v>24</v>
      </c>
      <c r="C1" s="11"/>
      <c r="D1" s="11"/>
      <c r="E1" s="11"/>
      <c r="F1" s="11"/>
    </row>
    <row r="2" spans="2:21" ht="30" customHeight="1" x14ac:dyDescent="0.25">
      <c r="B2" s="13" t="s">
        <v>0</v>
      </c>
      <c r="C2" s="4" t="s">
        <v>1</v>
      </c>
      <c r="D2" s="3" t="s">
        <v>10</v>
      </c>
      <c r="E2" s="4" t="s">
        <v>12</v>
      </c>
      <c r="F2" s="3" t="s">
        <v>2</v>
      </c>
    </row>
    <row r="3" spans="2:21" ht="30" customHeight="1" x14ac:dyDescent="0.25">
      <c r="B3" s="13"/>
      <c r="C3" s="2" t="s">
        <v>4</v>
      </c>
      <c r="D3" s="5">
        <v>34.9</v>
      </c>
      <c r="E3" s="18" t="s">
        <v>26</v>
      </c>
      <c r="F3" s="12">
        <f>(1/3)*(3.1416*(D3^2)*D4)</f>
        <v>195916.81105919997</v>
      </c>
    </row>
    <row r="4" spans="2:21" ht="30" customHeight="1" x14ac:dyDescent="0.25">
      <c r="B4" s="13"/>
      <c r="C4" s="2" t="s">
        <v>5</v>
      </c>
      <c r="D4" s="5">
        <v>153.6</v>
      </c>
      <c r="E4" s="18"/>
      <c r="F4" s="12"/>
    </row>
    <row r="5" spans="2:21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</row>
    <row r="6" spans="2:21" ht="30" customHeight="1" x14ac:dyDescent="0.25">
      <c r="B6" s="13"/>
      <c r="C6" s="2" t="s">
        <v>4</v>
      </c>
      <c r="D6" s="5">
        <v>34.9</v>
      </c>
      <c r="E6" s="13" t="s">
        <v>26</v>
      </c>
      <c r="F6" s="12">
        <f>((1/3)*(3.1416*(D6^2)*(D7+D9)))-((1/3)*(3.1416*(D8^2)*D9))</f>
        <v>84289.671496800001</v>
      </c>
    </row>
    <row r="7" spans="2:21" ht="30" customHeight="1" x14ac:dyDescent="0.25">
      <c r="B7" s="13"/>
      <c r="C7" s="2" t="s">
        <v>9</v>
      </c>
      <c r="D7" s="5">
        <v>54.3</v>
      </c>
      <c r="E7" s="13"/>
      <c r="F7" s="12"/>
    </row>
    <row r="8" spans="2:21" ht="30" customHeight="1" x14ac:dyDescent="0.25">
      <c r="B8" s="13"/>
      <c r="C8" s="2" t="s">
        <v>6</v>
      </c>
      <c r="D8" s="5">
        <v>6.4</v>
      </c>
      <c r="E8" s="13"/>
      <c r="F8" s="12">
        <f t="shared" ref="F8" si="0">(1/3)*(3.14*(D8^2)*D9)</f>
        <v>522.76112617543868</v>
      </c>
    </row>
    <row r="9" spans="2:21" ht="30" customHeight="1" x14ac:dyDescent="0.25">
      <c r="B9" s="13"/>
      <c r="C9" s="2" t="s">
        <v>7</v>
      </c>
      <c r="D9" s="5">
        <f>(D7*D8)/(D6-D8)</f>
        <v>12.193684210526316</v>
      </c>
      <c r="E9" s="13"/>
      <c r="F9" s="12"/>
    </row>
    <row r="10" spans="2:21" ht="30" customHeight="1" x14ac:dyDescent="0.25">
      <c r="B10" s="13"/>
      <c r="C10" s="11" t="s">
        <v>29</v>
      </c>
      <c r="D10" s="11"/>
      <c r="E10" s="11"/>
      <c r="F10" s="6">
        <f>F3+F6</f>
        <v>280206.482556</v>
      </c>
    </row>
    <row r="11" spans="2:21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3" t="s">
        <v>2</v>
      </c>
    </row>
    <row r="12" spans="2:21" ht="30" customHeight="1" x14ac:dyDescent="0.25">
      <c r="B12" s="13"/>
      <c r="C12" s="2" t="s">
        <v>4</v>
      </c>
      <c r="D12" s="5">
        <v>39.5</v>
      </c>
      <c r="E12" s="13" t="s">
        <v>26</v>
      </c>
      <c r="F12" s="12">
        <f>(1/3)*(3.1416*(D12^2)*D13)</f>
        <v>263547.06993999996</v>
      </c>
    </row>
    <row r="13" spans="2:21" ht="30" customHeight="1" x14ac:dyDescent="0.25">
      <c r="B13" s="13"/>
      <c r="C13" s="2" t="s">
        <v>5</v>
      </c>
      <c r="D13" s="5">
        <v>161.30000000000001</v>
      </c>
      <c r="E13" s="13"/>
      <c r="F13" s="12"/>
      <c r="P13">
        <v>153.6</v>
      </c>
    </row>
    <row r="14" spans="2:21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  <c r="P14">
        <f>1.05*P13</f>
        <v>161.28</v>
      </c>
    </row>
    <row r="15" spans="2:21" ht="30" customHeight="1" x14ac:dyDescent="0.25">
      <c r="B15" s="13"/>
      <c r="C15" s="2" t="s">
        <v>4</v>
      </c>
      <c r="D15" s="5">
        <v>39.5</v>
      </c>
      <c r="E15" s="12">
        <f>3.1416*(D17^2)</f>
        <v>3338.7668159999998</v>
      </c>
      <c r="F15" s="12">
        <f>((1/3)*(3.1416*(D15^2)*(D16+D18)))-((1/3)*(3.1416*(D17^2)*D18))</f>
        <v>230974.66687679989</v>
      </c>
      <c r="U15">
        <f>54.3*1.02</f>
        <v>55.385999999999996</v>
      </c>
    </row>
    <row r="16" spans="2:21" ht="30" customHeight="1" x14ac:dyDescent="0.25">
      <c r="B16" s="13"/>
      <c r="C16" s="2" t="s">
        <v>9</v>
      </c>
      <c r="D16" s="5">
        <v>56.4</v>
      </c>
      <c r="E16" s="12"/>
      <c r="F16" s="12"/>
    </row>
    <row r="17" spans="2:6" ht="30" customHeight="1" x14ac:dyDescent="0.25">
      <c r="B17" s="13"/>
      <c r="C17" s="2" t="s">
        <v>6</v>
      </c>
      <c r="D17" s="5">
        <v>32.6</v>
      </c>
      <c r="E17" s="12"/>
      <c r="F17" s="12">
        <f t="shared" ref="F17" si="1">(1/3)*(3.14*(D17^2)*D18)</f>
        <v>296408.87756985519</v>
      </c>
    </row>
    <row r="18" spans="2:6" ht="30" customHeight="1" x14ac:dyDescent="0.25">
      <c r="B18" s="13"/>
      <c r="C18" s="2" t="s">
        <v>7</v>
      </c>
      <c r="D18" s="5">
        <f>(D16*D17)/(D15-D17)</f>
        <v>266.46956521739139</v>
      </c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6">
        <f>F12+F15</f>
        <v>494521.73681679985</v>
      </c>
    </row>
    <row r="20" spans="2:6" ht="30" customHeight="1" x14ac:dyDescent="0.25">
      <c r="B20" s="17" t="s">
        <v>13</v>
      </c>
      <c r="C20" s="17"/>
      <c r="D20" s="17"/>
      <c r="E20" s="17"/>
      <c r="F20" s="5">
        <f>F19-F10</f>
        <v>214315.25426079985</v>
      </c>
    </row>
    <row r="21" spans="2:6" ht="30" customHeight="1" x14ac:dyDescent="0.25">
      <c r="B21" s="17" t="s">
        <v>32</v>
      </c>
      <c r="C21" s="17"/>
      <c r="D21" s="17"/>
      <c r="E21" s="17"/>
      <c r="F21" s="8">
        <v>0.13200000000000001</v>
      </c>
    </row>
    <row r="22" spans="2:6" ht="30" customHeight="1" x14ac:dyDescent="0.25">
      <c r="B22" s="17" t="s">
        <v>31</v>
      </c>
      <c r="C22" s="17"/>
      <c r="D22" s="17"/>
      <c r="E22" s="17"/>
      <c r="F22" s="5">
        <f>E15</f>
        <v>3338.7668159999998</v>
      </c>
    </row>
    <row r="23" spans="2:6" ht="30" customHeight="1" x14ac:dyDescent="0.25">
      <c r="B23" s="17" t="s">
        <v>14</v>
      </c>
      <c r="C23" s="17"/>
      <c r="D23" s="17"/>
      <c r="E23" s="17"/>
      <c r="F23" s="9">
        <f>(F20/F21)/F22</f>
        <v>486.2874529859547</v>
      </c>
    </row>
    <row r="24" spans="2:6" ht="30" customHeight="1" x14ac:dyDescent="0.25"/>
  </sheetData>
  <mergeCells count="17">
    <mergeCell ref="F12:F13"/>
    <mergeCell ref="E15:E18"/>
    <mergeCell ref="F15:F18"/>
    <mergeCell ref="C19:E19"/>
    <mergeCell ref="B1:F1"/>
    <mergeCell ref="B2:B10"/>
    <mergeCell ref="E3:E4"/>
    <mergeCell ref="F3:F4"/>
    <mergeCell ref="E6:E9"/>
    <mergeCell ref="F6:F9"/>
    <mergeCell ref="C10:E10"/>
    <mergeCell ref="B20:E20"/>
    <mergeCell ref="B21:E21"/>
    <mergeCell ref="B23:E23"/>
    <mergeCell ref="B22:E22"/>
    <mergeCell ref="B11:B19"/>
    <mergeCell ref="E12:E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="60" zoomScaleNormal="60" workbookViewId="0">
      <selection activeCell="B21" sqref="B21:E21"/>
    </sheetView>
  </sheetViews>
  <sheetFormatPr defaultRowHeight="15" x14ac:dyDescent="0.25"/>
  <cols>
    <col min="2" max="2" width="12.140625" bestFit="1" customWidth="1"/>
    <col min="3" max="3" width="30.7109375" customWidth="1"/>
    <col min="4" max="4" width="30.7109375" style="1" customWidth="1"/>
    <col min="5" max="5" width="30.7109375" customWidth="1"/>
    <col min="6" max="6" width="30.7109375" style="1" customWidth="1"/>
  </cols>
  <sheetData>
    <row r="1" spans="2:6" ht="30" customHeight="1" x14ac:dyDescent="0.25">
      <c r="B1" s="11" t="s">
        <v>23</v>
      </c>
      <c r="C1" s="11"/>
      <c r="D1" s="11"/>
      <c r="E1" s="11"/>
      <c r="F1" s="11"/>
    </row>
    <row r="2" spans="2:6" ht="30" customHeight="1" x14ac:dyDescent="0.25">
      <c r="B2" s="13" t="s">
        <v>0</v>
      </c>
      <c r="C2" s="4" t="s">
        <v>1</v>
      </c>
      <c r="D2" s="3" t="s">
        <v>10</v>
      </c>
      <c r="E2" s="4" t="s">
        <v>12</v>
      </c>
      <c r="F2" s="3" t="s">
        <v>2</v>
      </c>
    </row>
    <row r="3" spans="2:6" ht="30" customHeight="1" x14ac:dyDescent="0.25">
      <c r="B3" s="13"/>
      <c r="C3" s="2" t="s">
        <v>4</v>
      </c>
      <c r="D3" s="5">
        <v>2.1</v>
      </c>
      <c r="E3" s="18" t="s">
        <v>26</v>
      </c>
      <c r="F3" s="12"/>
    </row>
    <row r="4" spans="2:6" ht="30" customHeight="1" x14ac:dyDescent="0.25">
      <c r="B4" s="13"/>
      <c r="C4" s="2" t="s">
        <v>5</v>
      </c>
      <c r="D4" s="5">
        <v>27.6</v>
      </c>
      <c r="E4" s="18"/>
      <c r="F4" s="12"/>
    </row>
    <row r="5" spans="2:6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</row>
    <row r="6" spans="2:6" ht="30" customHeight="1" x14ac:dyDescent="0.25">
      <c r="B6" s="13"/>
      <c r="C6" s="2" t="s">
        <v>4</v>
      </c>
      <c r="D6" s="5">
        <v>2.1</v>
      </c>
      <c r="E6" s="13" t="s">
        <v>26</v>
      </c>
      <c r="F6" s="12"/>
    </row>
    <row r="7" spans="2:6" ht="30" customHeight="1" x14ac:dyDescent="0.25">
      <c r="B7" s="13"/>
      <c r="C7" s="2" t="s">
        <v>9</v>
      </c>
      <c r="D7" s="5">
        <v>12.3</v>
      </c>
      <c r="E7" s="13"/>
      <c r="F7" s="12"/>
    </row>
    <row r="8" spans="2:6" ht="30" customHeight="1" x14ac:dyDescent="0.25">
      <c r="B8" s="13"/>
      <c r="C8" s="2" t="s">
        <v>6</v>
      </c>
      <c r="D8" s="5">
        <v>1.8</v>
      </c>
      <c r="E8" s="13"/>
      <c r="F8" s="12"/>
    </row>
    <row r="9" spans="2:6" ht="30" customHeight="1" x14ac:dyDescent="0.25">
      <c r="B9" s="13"/>
      <c r="C9" s="2" t="s">
        <v>7</v>
      </c>
      <c r="D9" s="5"/>
      <c r="E9" s="13"/>
      <c r="F9" s="12"/>
    </row>
    <row r="10" spans="2:6" ht="30" customHeight="1" x14ac:dyDescent="0.25">
      <c r="B10" s="13"/>
      <c r="C10" s="11" t="s">
        <v>29</v>
      </c>
      <c r="D10" s="11"/>
      <c r="E10" s="11"/>
      <c r="F10" s="6"/>
    </row>
    <row r="11" spans="2:6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3" t="s">
        <v>2</v>
      </c>
    </row>
    <row r="12" spans="2:6" ht="30" customHeight="1" x14ac:dyDescent="0.25">
      <c r="B12" s="13"/>
      <c r="C12" s="2" t="s">
        <v>4</v>
      </c>
      <c r="D12" s="5">
        <v>7</v>
      </c>
      <c r="E12" s="13" t="s">
        <v>26</v>
      </c>
      <c r="F12" s="12"/>
    </row>
    <row r="13" spans="2:6" ht="30" customHeight="1" x14ac:dyDescent="0.25">
      <c r="B13" s="13"/>
      <c r="C13" s="2" t="s">
        <v>5</v>
      </c>
      <c r="D13" s="5">
        <v>28.9</v>
      </c>
      <c r="E13" s="13"/>
      <c r="F13" s="12"/>
    </row>
    <row r="14" spans="2:6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</row>
    <row r="15" spans="2:6" ht="30" customHeight="1" x14ac:dyDescent="0.25">
      <c r="B15" s="13"/>
      <c r="C15" s="2" t="s">
        <v>4</v>
      </c>
      <c r="D15" s="5">
        <v>7</v>
      </c>
      <c r="E15" s="12"/>
      <c r="F15" s="12"/>
    </row>
    <row r="16" spans="2:6" ht="30" customHeight="1" x14ac:dyDescent="0.25">
      <c r="B16" s="13"/>
      <c r="C16" s="2" t="s">
        <v>9</v>
      </c>
      <c r="D16" s="5">
        <v>12.3</v>
      </c>
      <c r="E16" s="12"/>
      <c r="F16" s="12"/>
    </row>
    <row r="17" spans="2:6" ht="30" customHeight="1" x14ac:dyDescent="0.25">
      <c r="B17" s="13"/>
      <c r="C17" s="2" t="s">
        <v>6</v>
      </c>
      <c r="D17" s="5">
        <v>5.9</v>
      </c>
      <c r="E17" s="12"/>
      <c r="F17" s="12"/>
    </row>
    <row r="18" spans="2:6" ht="30" customHeight="1" x14ac:dyDescent="0.25">
      <c r="B18" s="13"/>
      <c r="C18" s="2" t="s">
        <v>7</v>
      </c>
      <c r="D18" s="5"/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6"/>
    </row>
    <row r="20" spans="2:6" ht="30" customHeight="1" x14ac:dyDescent="0.25">
      <c r="B20" s="17" t="s">
        <v>13</v>
      </c>
      <c r="C20" s="17"/>
      <c r="D20" s="17"/>
      <c r="E20" s="17"/>
      <c r="F20" s="5"/>
    </row>
    <row r="21" spans="2:6" ht="30" customHeight="1" x14ac:dyDescent="0.25">
      <c r="B21" s="17" t="s">
        <v>32</v>
      </c>
      <c r="C21" s="17"/>
      <c r="D21" s="17"/>
      <c r="E21" s="17"/>
      <c r="F21" s="8">
        <v>3.5999999999999997E-2</v>
      </c>
    </row>
    <row r="22" spans="2:6" ht="30" customHeight="1" x14ac:dyDescent="0.25">
      <c r="B22" s="17" t="s">
        <v>31</v>
      </c>
      <c r="C22" s="17"/>
      <c r="D22" s="17"/>
      <c r="E22" s="17"/>
      <c r="F22" s="5"/>
    </row>
    <row r="23" spans="2:6" ht="30" customHeight="1" x14ac:dyDescent="0.25">
      <c r="B23" s="17" t="s">
        <v>14</v>
      </c>
      <c r="C23" s="17"/>
      <c r="D23" s="17"/>
      <c r="E23" s="17"/>
      <c r="F23" s="9"/>
    </row>
    <row r="24" spans="2:6" ht="30" customHeight="1" x14ac:dyDescent="0.25"/>
  </sheetData>
  <mergeCells count="17">
    <mergeCell ref="F12:F13"/>
    <mergeCell ref="E15:E18"/>
    <mergeCell ref="F15:F18"/>
    <mergeCell ref="C19:E19"/>
    <mergeCell ref="B1:F1"/>
    <mergeCell ref="B2:B10"/>
    <mergeCell ref="E3:E4"/>
    <mergeCell ref="F3:F4"/>
    <mergeCell ref="E6:E9"/>
    <mergeCell ref="F6:F9"/>
    <mergeCell ref="C10:E10"/>
    <mergeCell ref="B20:E20"/>
    <mergeCell ref="B21:E21"/>
    <mergeCell ref="B23:E23"/>
    <mergeCell ref="B11:B19"/>
    <mergeCell ref="E12:E13"/>
    <mergeCell ref="B22:E2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opLeftCell="A5" zoomScale="60" zoomScaleNormal="60" workbookViewId="0">
      <selection activeCell="V10" sqref="V10"/>
    </sheetView>
  </sheetViews>
  <sheetFormatPr defaultRowHeight="15" x14ac:dyDescent="0.25"/>
  <cols>
    <col min="2" max="2" width="12.140625" bestFit="1" customWidth="1"/>
    <col min="3" max="3" width="30.7109375" customWidth="1"/>
    <col min="4" max="4" width="30.7109375" style="1" customWidth="1"/>
    <col min="5" max="5" width="30.7109375" customWidth="1"/>
    <col min="6" max="6" width="30.7109375" style="1" customWidth="1"/>
  </cols>
  <sheetData>
    <row r="1" spans="2:22" ht="30" customHeight="1" x14ac:dyDescent="0.25">
      <c r="B1" s="11" t="s">
        <v>23</v>
      </c>
      <c r="C1" s="11"/>
      <c r="D1" s="11"/>
      <c r="E1" s="11"/>
      <c r="F1" s="11"/>
    </row>
    <row r="2" spans="2:22" ht="30" customHeight="1" x14ac:dyDescent="0.25">
      <c r="B2" s="13" t="s">
        <v>0</v>
      </c>
      <c r="C2" s="4" t="s">
        <v>1</v>
      </c>
      <c r="D2" s="3" t="s">
        <v>10</v>
      </c>
      <c r="E2" s="4" t="s">
        <v>12</v>
      </c>
      <c r="F2" s="3" t="s">
        <v>2</v>
      </c>
    </row>
    <row r="3" spans="2:22" ht="30" customHeight="1" x14ac:dyDescent="0.25">
      <c r="B3" s="13"/>
      <c r="C3" s="2" t="s">
        <v>4</v>
      </c>
      <c r="D3" s="5">
        <v>2.1</v>
      </c>
      <c r="E3" s="18" t="s">
        <v>26</v>
      </c>
      <c r="F3" s="12">
        <f>(1/3)*(3.1416*(D3^2)*D4)</f>
        <v>127.46099520000001</v>
      </c>
    </row>
    <row r="4" spans="2:22" ht="30" customHeight="1" x14ac:dyDescent="0.25">
      <c r="B4" s="13"/>
      <c r="C4" s="2" t="s">
        <v>5</v>
      </c>
      <c r="D4" s="5">
        <v>27.6</v>
      </c>
      <c r="E4" s="18"/>
      <c r="F4" s="12"/>
    </row>
    <row r="5" spans="2:22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  <c r="K5" t="s">
        <v>15</v>
      </c>
      <c r="L5" t="s">
        <v>9</v>
      </c>
      <c r="O5" t="s">
        <v>15</v>
      </c>
      <c r="P5" t="s">
        <v>7</v>
      </c>
    </row>
    <row r="6" spans="2:22" ht="30" customHeight="1" x14ac:dyDescent="0.25">
      <c r="B6" s="13"/>
      <c r="C6" s="2" t="s">
        <v>4</v>
      </c>
      <c r="D6" s="5">
        <v>2.1</v>
      </c>
      <c r="E6" s="13" t="s">
        <v>26</v>
      </c>
      <c r="F6" s="12">
        <f>((1/3)*(3.1416*(D6^2)*(D7+D9)))-((1/3)*(3.1416*(D8^2)*D9))</f>
        <v>147.22480079999997</v>
      </c>
      <c r="K6" t="s">
        <v>16</v>
      </c>
      <c r="L6" t="s">
        <v>6</v>
      </c>
      <c r="O6" t="s">
        <v>16</v>
      </c>
      <c r="P6" t="s">
        <v>4</v>
      </c>
    </row>
    <row r="7" spans="2:22" ht="30" customHeight="1" x14ac:dyDescent="0.25">
      <c r="B7" s="13"/>
      <c r="C7" s="2" t="s">
        <v>9</v>
      </c>
      <c r="D7" s="5">
        <v>12.3</v>
      </c>
      <c r="E7" s="13"/>
      <c r="F7" s="12"/>
      <c r="K7" t="s">
        <v>17</v>
      </c>
      <c r="L7" t="s">
        <v>7</v>
      </c>
      <c r="O7" t="s">
        <v>17</v>
      </c>
      <c r="P7" t="s">
        <v>9</v>
      </c>
    </row>
    <row r="8" spans="2:22" ht="30" customHeight="1" x14ac:dyDescent="0.25">
      <c r="B8" s="13"/>
      <c r="C8" s="2" t="s">
        <v>6</v>
      </c>
      <c r="D8" s="5">
        <v>1.8</v>
      </c>
      <c r="E8" s="13"/>
      <c r="F8" s="12">
        <f t="shared" ref="F8" si="0">(1/3)*(3.14*(D8^2)*D9)</f>
        <v>250.27055999999999</v>
      </c>
      <c r="K8" t="s">
        <v>18</v>
      </c>
      <c r="L8" t="s">
        <v>8</v>
      </c>
      <c r="O8" t="s">
        <v>18</v>
      </c>
      <c r="P8" t="s">
        <v>6</v>
      </c>
    </row>
    <row r="9" spans="2:22" ht="30" customHeight="1" x14ac:dyDescent="0.25">
      <c r="B9" s="13"/>
      <c r="C9" s="2" t="s">
        <v>7</v>
      </c>
      <c r="D9" s="5">
        <f>(D7*D8)/(D6-D8)</f>
        <v>73.8</v>
      </c>
      <c r="E9" s="13"/>
      <c r="F9" s="12"/>
      <c r="V9">
        <f>27.6/28.9</f>
        <v>0.95501730103806237</v>
      </c>
    </row>
    <row r="10" spans="2:22" ht="30" customHeight="1" x14ac:dyDescent="0.25">
      <c r="B10" s="13"/>
      <c r="C10" s="11" t="s">
        <v>29</v>
      </c>
      <c r="D10" s="11"/>
      <c r="E10" s="11"/>
      <c r="F10" s="6">
        <f>F3+F6</f>
        <v>274.68579599999998</v>
      </c>
      <c r="K10" t="s">
        <v>15</v>
      </c>
      <c r="L10" t="s">
        <v>19</v>
      </c>
      <c r="O10" t="s">
        <v>15</v>
      </c>
      <c r="P10" t="s">
        <v>19</v>
      </c>
    </row>
    <row r="11" spans="2:22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3" t="s">
        <v>2</v>
      </c>
      <c r="L11" t="s">
        <v>20</v>
      </c>
      <c r="P11" t="s">
        <v>20</v>
      </c>
    </row>
    <row r="12" spans="2:22" ht="30" customHeight="1" x14ac:dyDescent="0.25">
      <c r="B12" s="13"/>
      <c r="C12" s="2" t="s">
        <v>4</v>
      </c>
      <c r="D12" s="5">
        <v>7</v>
      </c>
      <c r="E12" s="13" t="s">
        <v>26</v>
      </c>
      <c r="F12" s="12">
        <f>(1/3)*(3.1416*(D12^2)*D13)</f>
        <v>1482.9399199999998</v>
      </c>
    </row>
    <row r="13" spans="2:22" ht="30" customHeight="1" x14ac:dyDescent="0.25">
      <c r="B13" s="13"/>
      <c r="C13" s="2" t="s">
        <v>5</v>
      </c>
      <c r="D13" s="5">
        <v>28.9</v>
      </c>
      <c r="E13" s="13"/>
      <c r="F13" s="12"/>
      <c r="K13" t="s">
        <v>9</v>
      </c>
      <c r="L13" t="s">
        <v>21</v>
      </c>
      <c r="O13" t="s">
        <v>7</v>
      </c>
      <c r="P13" t="s">
        <v>27</v>
      </c>
    </row>
    <row r="14" spans="2:22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  <c r="L14" t="s">
        <v>22</v>
      </c>
      <c r="P14" t="s">
        <v>28</v>
      </c>
    </row>
    <row r="15" spans="2:22" ht="30" customHeight="1" x14ac:dyDescent="0.25">
      <c r="B15" s="13"/>
      <c r="C15" s="2" t="s">
        <v>4</v>
      </c>
      <c r="D15" s="5">
        <v>7</v>
      </c>
      <c r="E15" s="12">
        <f>3.1416*(D17^2)</f>
        <v>109.35909600000001</v>
      </c>
      <c r="F15" s="12">
        <f>((1/3)*(3.1416*(D15^2)*(D16+D18)))-((1/3)*(3.1416*(D17^2)*D18))</f>
        <v>1611.4868616000003</v>
      </c>
    </row>
    <row r="16" spans="2:22" ht="30" customHeight="1" x14ac:dyDescent="0.25">
      <c r="B16" s="13"/>
      <c r="C16" s="2" t="s">
        <v>9</v>
      </c>
      <c r="D16" s="5">
        <v>12.3</v>
      </c>
      <c r="E16" s="12"/>
      <c r="F16" s="12"/>
    </row>
    <row r="17" spans="2:6" ht="30" customHeight="1" x14ac:dyDescent="0.25">
      <c r="B17" s="13"/>
      <c r="C17" s="2" t="s">
        <v>6</v>
      </c>
      <c r="D17" s="5">
        <v>5.9</v>
      </c>
      <c r="E17" s="12"/>
      <c r="F17" s="12">
        <f t="shared" ref="F17" si="1">(1/3)*(3.14*(D17^2)*D18)</f>
        <v>2403.6811327272735</v>
      </c>
    </row>
    <row r="18" spans="2:6" ht="30" customHeight="1" x14ac:dyDescent="0.25">
      <c r="B18" s="13"/>
      <c r="C18" s="2" t="s">
        <v>7</v>
      </c>
      <c r="D18" s="5">
        <f>(D16*D17)/(D15-D17)</f>
        <v>65.972727272727298</v>
      </c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6">
        <f>F12+F15</f>
        <v>3094.4267816000001</v>
      </c>
    </row>
    <row r="20" spans="2:6" ht="30" customHeight="1" x14ac:dyDescent="0.25">
      <c r="B20" s="17" t="s">
        <v>13</v>
      </c>
      <c r="C20" s="17"/>
      <c r="D20" s="17"/>
      <c r="E20" s="17"/>
      <c r="F20" s="5">
        <f>F19-F10</f>
        <v>2819.7409856000004</v>
      </c>
    </row>
    <row r="21" spans="2:6" ht="30" customHeight="1" x14ac:dyDescent="0.25">
      <c r="B21" s="17" t="s">
        <v>32</v>
      </c>
      <c r="C21" s="17"/>
      <c r="D21" s="17"/>
      <c r="E21" s="17"/>
      <c r="F21" s="8">
        <v>3.5999999999999997E-2</v>
      </c>
    </row>
    <row r="22" spans="2:6" ht="30" customHeight="1" x14ac:dyDescent="0.25">
      <c r="B22" s="17" t="s">
        <v>31</v>
      </c>
      <c r="C22" s="17"/>
      <c r="D22" s="17"/>
      <c r="E22" s="17"/>
      <c r="F22" s="5">
        <f>E15</f>
        <v>109.35909600000001</v>
      </c>
    </row>
    <row r="23" spans="2:6" ht="30" customHeight="1" x14ac:dyDescent="0.25">
      <c r="B23" s="17" t="s">
        <v>14</v>
      </c>
      <c r="C23" s="17"/>
      <c r="D23" s="17"/>
      <c r="E23" s="17"/>
      <c r="F23" s="9">
        <f>(F20/F21)/F22</f>
        <v>716.22884015874536</v>
      </c>
    </row>
    <row r="24" spans="2:6" ht="30" customHeight="1" x14ac:dyDescent="0.25"/>
  </sheetData>
  <mergeCells count="17">
    <mergeCell ref="B20:E20"/>
    <mergeCell ref="B21:E21"/>
    <mergeCell ref="B23:E23"/>
    <mergeCell ref="B11:B19"/>
    <mergeCell ref="E12:E13"/>
    <mergeCell ref="B22:E22"/>
    <mergeCell ref="F12:F13"/>
    <mergeCell ref="E15:E18"/>
    <mergeCell ref="F15:F18"/>
    <mergeCell ref="C19:E19"/>
    <mergeCell ref="B1:F1"/>
    <mergeCell ref="B2:B10"/>
    <mergeCell ref="E3:E4"/>
    <mergeCell ref="F3:F4"/>
    <mergeCell ref="E6:E9"/>
    <mergeCell ref="F6:F9"/>
    <mergeCell ref="C10:E1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="70" zoomScaleNormal="70" workbookViewId="0">
      <selection activeCell="K10" sqref="K10"/>
    </sheetView>
  </sheetViews>
  <sheetFormatPr defaultRowHeight="15" x14ac:dyDescent="0.25"/>
  <cols>
    <col min="2" max="2" width="11.7109375" bestFit="1" customWidth="1"/>
    <col min="3" max="6" width="30.7109375" customWidth="1"/>
  </cols>
  <sheetData>
    <row r="1" spans="2:6" ht="30" customHeight="1" x14ac:dyDescent="0.25">
      <c r="B1" s="11" t="s">
        <v>25</v>
      </c>
      <c r="C1" s="11"/>
      <c r="D1" s="11"/>
      <c r="E1" s="11"/>
      <c r="F1" s="11"/>
    </row>
    <row r="2" spans="2:6" ht="30" customHeight="1" x14ac:dyDescent="0.25">
      <c r="B2" s="13" t="s">
        <v>0</v>
      </c>
      <c r="C2" s="4" t="s">
        <v>1</v>
      </c>
      <c r="D2" s="3" t="s">
        <v>10</v>
      </c>
      <c r="E2" s="4" t="s">
        <v>12</v>
      </c>
      <c r="F2" s="3" t="s">
        <v>2</v>
      </c>
    </row>
    <row r="3" spans="2:6" ht="30" customHeight="1" x14ac:dyDescent="0.25">
      <c r="B3" s="13"/>
      <c r="C3" s="2" t="s">
        <v>4</v>
      </c>
      <c r="D3" s="5">
        <v>5</v>
      </c>
      <c r="E3" s="18" t="s">
        <v>26</v>
      </c>
      <c r="F3" s="12"/>
    </row>
    <row r="4" spans="2:6" ht="30" customHeight="1" x14ac:dyDescent="0.25">
      <c r="B4" s="13"/>
      <c r="C4" s="2" t="s">
        <v>5</v>
      </c>
      <c r="D4" s="5">
        <v>14.9</v>
      </c>
      <c r="E4" s="18"/>
      <c r="F4" s="12"/>
    </row>
    <row r="5" spans="2:6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</row>
    <row r="6" spans="2:6" ht="30" customHeight="1" x14ac:dyDescent="0.25">
      <c r="B6" s="13"/>
      <c r="C6" s="2" t="s">
        <v>4</v>
      </c>
      <c r="D6" s="5">
        <v>5</v>
      </c>
      <c r="E6" s="13" t="s">
        <v>26</v>
      </c>
      <c r="F6" s="12"/>
    </row>
    <row r="7" spans="2:6" ht="30" customHeight="1" x14ac:dyDescent="0.25">
      <c r="B7" s="13"/>
      <c r="C7" s="2" t="s">
        <v>9</v>
      </c>
      <c r="D7" s="5">
        <v>31.2</v>
      </c>
      <c r="E7" s="13"/>
      <c r="F7" s="12"/>
    </row>
    <row r="8" spans="2:6" ht="30" customHeight="1" x14ac:dyDescent="0.25">
      <c r="B8" s="13"/>
      <c r="C8" s="2" t="s">
        <v>6</v>
      </c>
      <c r="D8" s="5">
        <v>1.1000000000000001</v>
      </c>
      <c r="E8" s="13"/>
      <c r="F8" s="12"/>
    </row>
    <row r="9" spans="2:6" ht="30" customHeight="1" x14ac:dyDescent="0.25">
      <c r="B9" s="13"/>
      <c r="C9" s="2" t="s">
        <v>7</v>
      </c>
      <c r="D9" s="5"/>
      <c r="E9" s="13"/>
      <c r="F9" s="12"/>
    </row>
    <row r="10" spans="2:6" ht="30" customHeight="1" x14ac:dyDescent="0.25">
      <c r="B10" s="13"/>
      <c r="C10" s="11" t="s">
        <v>29</v>
      </c>
      <c r="D10" s="11"/>
      <c r="E10" s="11"/>
      <c r="F10" s="6"/>
    </row>
    <row r="11" spans="2:6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3" t="s">
        <v>2</v>
      </c>
    </row>
    <row r="12" spans="2:6" ht="30" customHeight="1" x14ac:dyDescent="0.25">
      <c r="B12" s="13"/>
      <c r="C12" s="2" t="s">
        <v>4</v>
      </c>
      <c r="D12" s="5">
        <v>5</v>
      </c>
      <c r="E12" s="13" t="s">
        <v>26</v>
      </c>
      <c r="F12" s="12"/>
    </row>
    <row r="13" spans="2:6" ht="30" customHeight="1" x14ac:dyDescent="0.25">
      <c r="B13" s="13"/>
      <c r="C13" s="2" t="s">
        <v>5</v>
      </c>
      <c r="D13" s="5">
        <v>14.9</v>
      </c>
      <c r="E13" s="13"/>
      <c r="F13" s="12"/>
    </row>
    <row r="14" spans="2:6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</row>
    <row r="15" spans="2:6" ht="30" customHeight="1" x14ac:dyDescent="0.25">
      <c r="B15" s="13"/>
      <c r="C15" s="2" t="s">
        <v>4</v>
      </c>
      <c r="D15" s="5">
        <v>5</v>
      </c>
      <c r="E15" s="12"/>
      <c r="F15" s="12"/>
    </row>
    <row r="16" spans="2:6" ht="30" customHeight="1" x14ac:dyDescent="0.25">
      <c r="B16" s="13"/>
      <c r="C16" s="2" t="s">
        <v>9</v>
      </c>
      <c r="D16" s="5">
        <v>31.6</v>
      </c>
      <c r="E16" s="12"/>
      <c r="F16" s="12"/>
    </row>
    <row r="17" spans="2:6" ht="30" customHeight="1" x14ac:dyDescent="0.25">
      <c r="B17" s="13"/>
      <c r="C17" s="2" t="s">
        <v>6</v>
      </c>
      <c r="D17" s="5">
        <v>1.1000000000000001</v>
      </c>
      <c r="E17" s="12"/>
      <c r="F17" s="12"/>
    </row>
    <row r="18" spans="2:6" ht="30" customHeight="1" x14ac:dyDescent="0.25">
      <c r="B18" s="13"/>
      <c r="C18" s="2" t="s">
        <v>7</v>
      </c>
      <c r="D18" s="5"/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6"/>
    </row>
    <row r="20" spans="2:6" ht="30" customHeight="1" x14ac:dyDescent="0.25">
      <c r="B20" s="17" t="s">
        <v>13</v>
      </c>
      <c r="C20" s="17"/>
      <c r="D20" s="17"/>
      <c r="E20" s="17"/>
      <c r="F20" s="5"/>
    </row>
    <row r="21" spans="2:6" ht="30" customHeight="1" x14ac:dyDescent="0.25">
      <c r="B21" s="17" t="s">
        <v>32</v>
      </c>
      <c r="C21" s="17"/>
      <c r="D21" s="17"/>
      <c r="E21" s="17"/>
      <c r="F21" s="8">
        <v>2.1999999999999999E-2</v>
      </c>
    </row>
    <row r="22" spans="2:6" ht="30" customHeight="1" x14ac:dyDescent="0.25">
      <c r="B22" s="17" t="s">
        <v>31</v>
      </c>
      <c r="C22" s="17"/>
      <c r="D22" s="17"/>
      <c r="E22" s="17"/>
      <c r="F22" s="5"/>
    </row>
    <row r="23" spans="2:6" ht="30" customHeight="1" x14ac:dyDescent="0.25">
      <c r="B23" s="17" t="s">
        <v>14</v>
      </c>
      <c r="C23" s="17"/>
      <c r="D23" s="17"/>
      <c r="E23" s="17"/>
      <c r="F23" s="9"/>
    </row>
  </sheetData>
  <mergeCells count="17">
    <mergeCell ref="F12:F13"/>
    <mergeCell ref="E15:E18"/>
    <mergeCell ref="F15:F18"/>
    <mergeCell ref="C19:E19"/>
    <mergeCell ref="B1:F1"/>
    <mergeCell ref="B2:B10"/>
    <mergeCell ref="E3:E4"/>
    <mergeCell ref="F3:F4"/>
    <mergeCell ref="E6:E9"/>
    <mergeCell ref="F6:F9"/>
    <mergeCell ref="C10:E10"/>
    <mergeCell ref="B20:E20"/>
    <mergeCell ref="B21:E21"/>
    <mergeCell ref="B23:E23"/>
    <mergeCell ref="B11:B19"/>
    <mergeCell ref="E12:E13"/>
    <mergeCell ref="B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topLeftCell="A2" zoomScale="60" zoomScaleNormal="60" workbookViewId="0">
      <selection activeCell="Q15" sqref="Q15"/>
    </sheetView>
  </sheetViews>
  <sheetFormatPr defaultRowHeight="15" x14ac:dyDescent="0.25"/>
  <cols>
    <col min="2" max="2" width="11.7109375" bestFit="1" customWidth="1"/>
    <col min="3" max="6" width="30.7109375" customWidth="1"/>
  </cols>
  <sheetData>
    <row r="1" spans="2:17" ht="30" customHeight="1" x14ac:dyDescent="0.25">
      <c r="B1" s="11" t="s">
        <v>25</v>
      </c>
      <c r="C1" s="11"/>
      <c r="D1" s="11"/>
      <c r="E1" s="11"/>
      <c r="F1" s="11"/>
    </row>
    <row r="2" spans="2:17" ht="30" customHeight="1" x14ac:dyDescent="0.25">
      <c r="B2" s="13" t="s">
        <v>0</v>
      </c>
      <c r="C2" s="4" t="s">
        <v>1</v>
      </c>
      <c r="D2" s="3" t="s">
        <v>10</v>
      </c>
      <c r="E2" s="4" t="s">
        <v>12</v>
      </c>
      <c r="F2" s="3" t="s">
        <v>2</v>
      </c>
    </row>
    <row r="3" spans="2:17" ht="30" customHeight="1" x14ac:dyDescent="0.25">
      <c r="B3" s="13"/>
      <c r="C3" s="2" t="s">
        <v>4</v>
      </c>
      <c r="D3" s="5">
        <v>5</v>
      </c>
      <c r="E3" s="18" t="s">
        <v>26</v>
      </c>
      <c r="F3" s="12">
        <f>(1/3)*(3.1416*(D3^2)*D4)</f>
        <v>390.08199999999994</v>
      </c>
    </row>
    <row r="4" spans="2:17" ht="30" customHeight="1" x14ac:dyDescent="0.25">
      <c r="B4" s="13"/>
      <c r="C4" s="2" t="s">
        <v>5</v>
      </c>
      <c r="D4" s="5">
        <v>14.9</v>
      </c>
      <c r="E4" s="18"/>
      <c r="F4" s="12"/>
    </row>
    <row r="5" spans="2:17" ht="30" customHeight="1" x14ac:dyDescent="0.25">
      <c r="B5" s="13"/>
      <c r="C5" s="4" t="s">
        <v>3</v>
      </c>
      <c r="D5" s="3" t="s">
        <v>10</v>
      </c>
      <c r="E5" s="4" t="s">
        <v>12</v>
      </c>
      <c r="F5" s="3" t="s">
        <v>2</v>
      </c>
      <c r="H5" t="s">
        <v>15</v>
      </c>
      <c r="I5" t="s">
        <v>9</v>
      </c>
      <c r="L5" t="s">
        <v>15</v>
      </c>
      <c r="M5" t="s">
        <v>7</v>
      </c>
    </row>
    <row r="6" spans="2:17" ht="30" customHeight="1" x14ac:dyDescent="0.25">
      <c r="B6" s="13"/>
      <c r="C6" s="2" t="s">
        <v>4</v>
      </c>
      <c r="D6" s="5">
        <v>5</v>
      </c>
      <c r="E6" s="13" t="s">
        <v>26</v>
      </c>
      <c r="F6" s="12">
        <f>((1/3)*(3.1416*(D6^2)*(D7+D9)))-((1/3)*(3.1416*(D8^2)*D9))</f>
        <v>1036.0494143999997</v>
      </c>
      <c r="H6" t="s">
        <v>16</v>
      </c>
      <c r="I6" t="s">
        <v>6</v>
      </c>
      <c r="L6" t="s">
        <v>16</v>
      </c>
      <c r="M6" t="s">
        <v>4</v>
      </c>
    </row>
    <row r="7" spans="2:17" ht="30" customHeight="1" x14ac:dyDescent="0.25">
      <c r="B7" s="13"/>
      <c r="C7" s="2" t="s">
        <v>9</v>
      </c>
      <c r="D7" s="5">
        <v>31.2</v>
      </c>
      <c r="E7" s="13"/>
      <c r="F7" s="12"/>
      <c r="H7" t="s">
        <v>17</v>
      </c>
      <c r="I7" t="s">
        <v>7</v>
      </c>
      <c r="L7" t="s">
        <v>17</v>
      </c>
      <c r="M7" t="s">
        <v>9</v>
      </c>
    </row>
    <row r="8" spans="2:17" ht="30" customHeight="1" x14ac:dyDescent="0.25">
      <c r="B8" s="13"/>
      <c r="C8" s="2" t="s">
        <v>6</v>
      </c>
      <c r="D8" s="5">
        <v>1.1000000000000001</v>
      </c>
      <c r="E8" s="13"/>
      <c r="F8" s="12">
        <f t="shared" ref="F8" si="0">(1/3)*(3.14*(D8^2)*D9)</f>
        <v>11.144906666666671</v>
      </c>
      <c r="H8" t="s">
        <v>18</v>
      </c>
      <c r="I8" t="s">
        <v>8</v>
      </c>
      <c r="L8" t="s">
        <v>18</v>
      </c>
      <c r="M8" t="s">
        <v>6</v>
      </c>
    </row>
    <row r="9" spans="2:17" ht="30" customHeight="1" x14ac:dyDescent="0.25">
      <c r="B9" s="13"/>
      <c r="C9" s="2" t="s">
        <v>7</v>
      </c>
      <c r="D9" s="5">
        <f>(D7*D8)/(D6-D8)</f>
        <v>8.8000000000000007</v>
      </c>
      <c r="E9" s="13"/>
      <c r="F9" s="12"/>
    </row>
    <row r="10" spans="2:17" ht="30" customHeight="1" x14ac:dyDescent="0.25">
      <c r="B10" s="13"/>
      <c r="C10" s="11" t="s">
        <v>29</v>
      </c>
      <c r="D10" s="11"/>
      <c r="E10" s="11"/>
      <c r="F10" s="6">
        <f>F3+F6</f>
        <v>1426.1314143999996</v>
      </c>
      <c r="H10" t="s">
        <v>15</v>
      </c>
      <c r="I10" t="s">
        <v>19</v>
      </c>
      <c r="L10" t="s">
        <v>15</v>
      </c>
      <c r="M10" t="s">
        <v>19</v>
      </c>
    </row>
    <row r="11" spans="2:17" ht="30" customHeight="1" x14ac:dyDescent="0.25">
      <c r="B11" s="13" t="s">
        <v>11</v>
      </c>
      <c r="C11" s="4" t="s">
        <v>1</v>
      </c>
      <c r="D11" s="3" t="s">
        <v>10</v>
      </c>
      <c r="E11" s="4" t="s">
        <v>12</v>
      </c>
      <c r="F11" s="3" t="s">
        <v>2</v>
      </c>
      <c r="I11" t="s">
        <v>20</v>
      </c>
      <c r="M11" t="s">
        <v>20</v>
      </c>
    </row>
    <row r="12" spans="2:17" ht="30" customHeight="1" x14ac:dyDescent="0.25">
      <c r="B12" s="13"/>
      <c r="C12" s="2" t="s">
        <v>4</v>
      </c>
      <c r="D12" s="5">
        <v>5</v>
      </c>
      <c r="E12" s="13" t="s">
        <v>26</v>
      </c>
      <c r="F12" s="12">
        <f>(1/3)*(3.1416*(D12^2)*D13)</f>
        <v>390.08199999999994</v>
      </c>
    </row>
    <row r="13" spans="2:17" ht="30" customHeight="1" x14ac:dyDescent="0.25">
      <c r="B13" s="13"/>
      <c r="C13" s="2" t="s">
        <v>5</v>
      </c>
      <c r="D13" s="5">
        <v>14.9</v>
      </c>
      <c r="E13" s="13"/>
      <c r="F13" s="12"/>
      <c r="H13" t="s">
        <v>9</v>
      </c>
      <c r="I13" t="s">
        <v>21</v>
      </c>
      <c r="L13" t="s">
        <v>7</v>
      </c>
      <c r="M13" t="s">
        <v>27</v>
      </c>
    </row>
    <row r="14" spans="2:17" ht="30" customHeight="1" x14ac:dyDescent="0.25">
      <c r="B14" s="13"/>
      <c r="C14" s="4" t="s">
        <v>3</v>
      </c>
      <c r="D14" s="3" t="s">
        <v>10</v>
      </c>
      <c r="E14" s="4" t="s">
        <v>12</v>
      </c>
      <c r="F14" s="3" t="s">
        <v>2</v>
      </c>
      <c r="I14" t="s">
        <v>22</v>
      </c>
      <c r="M14" t="s">
        <v>28</v>
      </c>
      <c r="Q14">
        <f>31.2/31.6</f>
        <v>0.98734177215189867</v>
      </c>
    </row>
    <row r="15" spans="2:17" ht="30" customHeight="1" x14ac:dyDescent="0.25">
      <c r="B15" s="13"/>
      <c r="C15" s="2" t="s">
        <v>4</v>
      </c>
      <c r="D15" s="5">
        <v>5</v>
      </c>
      <c r="E15" s="12">
        <f>3.1416*(D17^2)</f>
        <v>3.8013360000000005</v>
      </c>
      <c r="F15" s="12">
        <f>((1/3)*(3.1416*(D15^2)*(D16+D18)))-((1/3)*(3.1416*(D17^2)*D18))</f>
        <v>1049.3320991999999</v>
      </c>
    </row>
    <row r="16" spans="2:17" ht="30" customHeight="1" x14ac:dyDescent="0.25">
      <c r="B16" s="13"/>
      <c r="C16" s="2" t="s">
        <v>9</v>
      </c>
      <c r="D16" s="5">
        <v>31.6</v>
      </c>
      <c r="E16" s="12"/>
      <c r="F16" s="12"/>
    </row>
    <row r="17" spans="2:6" ht="30" customHeight="1" x14ac:dyDescent="0.25">
      <c r="B17" s="13"/>
      <c r="C17" s="2" t="s">
        <v>6</v>
      </c>
      <c r="D17" s="5">
        <v>1.1000000000000001</v>
      </c>
      <c r="E17" s="12"/>
      <c r="F17" s="12">
        <f t="shared" ref="F17" si="1">(1/3)*(3.14*(D17^2)*D18)</f>
        <v>11.287790085470089</v>
      </c>
    </row>
    <row r="18" spans="2:6" ht="30" customHeight="1" x14ac:dyDescent="0.25">
      <c r="B18" s="13"/>
      <c r="C18" s="2" t="s">
        <v>7</v>
      </c>
      <c r="D18" s="5">
        <f>(D16*D17)/(D15-D17)</f>
        <v>8.9128205128205149</v>
      </c>
      <c r="E18" s="12"/>
      <c r="F18" s="12"/>
    </row>
    <row r="19" spans="2:6" ht="30" customHeight="1" x14ac:dyDescent="0.25">
      <c r="B19" s="13"/>
      <c r="C19" s="14" t="s">
        <v>30</v>
      </c>
      <c r="D19" s="15"/>
      <c r="E19" s="16"/>
      <c r="F19" s="6">
        <f>F12+F15</f>
        <v>1439.4140991999998</v>
      </c>
    </row>
    <row r="20" spans="2:6" ht="30" customHeight="1" x14ac:dyDescent="0.25">
      <c r="B20" s="17" t="s">
        <v>13</v>
      </c>
      <c r="C20" s="17"/>
      <c r="D20" s="17"/>
      <c r="E20" s="17"/>
      <c r="F20" s="5">
        <f>F19-F10</f>
        <v>13.282684800000197</v>
      </c>
    </row>
    <row r="21" spans="2:6" ht="30" customHeight="1" x14ac:dyDescent="0.25">
      <c r="B21" s="17" t="s">
        <v>32</v>
      </c>
      <c r="C21" s="17"/>
      <c r="D21" s="17"/>
      <c r="E21" s="17"/>
      <c r="F21" s="8">
        <v>2.1999999999999999E-2</v>
      </c>
    </row>
    <row r="22" spans="2:6" ht="30" customHeight="1" x14ac:dyDescent="0.25">
      <c r="B22" s="17" t="s">
        <v>31</v>
      </c>
      <c r="C22" s="17"/>
      <c r="D22" s="17"/>
      <c r="E22" s="17"/>
      <c r="F22" s="5">
        <f>E15</f>
        <v>3.8013360000000005</v>
      </c>
    </row>
    <row r="23" spans="2:6" ht="30" customHeight="1" x14ac:dyDescent="0.25">
      <c r="B23" s="17" t="s">
        <v>14</v>
      </c>
      <c r="C23" s="17"/>
      <c r="D23" s="17"/>
      <c r="E23" s="17"/>
      <c r="F23" s="9">
        <f>(F20/F21)/F22</f>
        <v>158.82794891059589</v>
      </c>
    </row>
  </sheetData>
  <mergeCells count="17">
    <mergeCell ref="B20:E20"/>
    <mergeCell ref="B21:E21"/>
    <mergeCell ref="B23:E23"/>
    <mergeCell ref="B11:B19"/>
    <mergeCell ref="E12:E13"/>
    <mergeCell ref="B22:E22"/>
    <mergeCell ref="F12:F13"/>
    <mergeCell ref="E15:E18"/>
    <mergeCell ref="F15:F18"/>
    <mergeCell ref="C19:E19"/>
    <mergeCell ref="B1:F1"/>
    <mergeCell ref="B2:B10"/>
    <mergeCell ref="E3:E4"/>
    <mergeCell ref="F3:F4"/>
    <mergeCell ref="E6:E9"/>
    <mergeCell ref="F6:F9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grouper</vt:lpstr>
      <vt:lpstr>grouperans</vt:lpstr>
      <vt:lpstr>snook</vt:lpstr>
      <vt:lpstr>snookans</vt:lpstr>
      <vt:lpstr>butterfly</vt:lpstr>
      <vt:lpstr>butterflyans</vt:lpstr>
    </vt:vector>
  </TitlesOfParts>
  <Company>The University of Tampa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HUBER</dc:creator>
  <cp:lastModifiedBy>DANIEL HUBER</cp:lastModifiedBy>
  <dcterms:created xsi:type="dcterms:W3CDTF">2013-06-03T20:19:59Z</dcterms:created>
  <dcterms:modified xsi:type="dcterms:W3CDTF">2013-06-13T19:28:38Z</dcterms:modified>
</cp:coreProperties>
</file>